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40" yWindow="525" windowWidth="15660" windowHeight="74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2" i="1"/>
  <c r="F33"/>
  <c r="F34"/>
  <c r="F31"/>
  <c r="E32"/>
  <c r="E33"/>
  <c r="E34"/>
  <c r="E31"/>
  <c r="C32"/>
  <c r="C33"/>
  <c r="C34"/>
  <c r="C31"/>
  <c r="F26"/>
  <c r="F27"/>
  <c r="F28"/>
  <c r="F25"/>
  <c r="I17"/>
  <c r="I18"/>
  <c r="I19"/>
  <c r="I20"/>
  <c r="I16"/>
  <c r="G17"/>
  <c r="G18"/>
  <c r="G19"/>
  <c r="G20"/>
  <c r="G16"/>
  <c r="E17"/>
  <c r="E18"/>
  <c r="E19"/>
  <c r="E20"/>
  <c r="E16"/>
  <c r="D17"/>
  <c r="D18"/>
  <c r="D19"/>
  <c r="D20"/>
  <c r="D16"/>
  <c r="C17"/>
  <c r="C18"/>
  <c r="C19"/>
  <c r="C20"/>
  <c r="C16"/>
  <c r="A11"/>
  <c r="I8"/>
  <c r="J8"/>
  <c r="I9"/>
  <c r="J9"/>
  <c r="I10"/>
  <c r="J10"/>
  <c r="I11"/>
  <c r="J11"/>
  <c r="J7"/>
  <c r="I7"/>
  <c r="B8"/>
  <c r="B9"/>
  <c r="B10"/>
  <c r="B7"/>
</calcChain>
</file>

<file path=xl/sharedStrings.xml><?xml version="1.0" encoding="utf-8"?>
<sst xmlns="http://schemas.openxmlformats.org/spreadsheetml/2006/main" count="60" uniqueCount="42">
  <si>
    <t>Part A</t>
  </si>
  <si>
    <t>Drop Height</t>
  </si>
  <si>
    <t>Tr 1 Dia</t>
  </si>
  <si>
    <t>Tr 1 Dep</t>
  </si>
  <si>
    <t>Tr 2 Dia</t>
  </si>
  <si>
    <t>Tr 2 Dep</t>
  </si>
  <si>
    <t>Tr 3 Dia</t>
  </si>
  <si>
    <t>Tr 3 Dep</t>
  </si>
  <si>
    <t>AVE Dia</t>
  </si>
  <si>
    <t>AVE Dep</t>
  </si>
  <si>
    <t>(cm)</t>
  </si>
  <si>
    <t>Drp H</t>
  </si>
  <si>
    <t>(in)</t>
  </si>
  <si>
    <t xml:space="preserve"> Variable Velocity</t>
  </si>
  <si>
    <t>Mass (g)</t>
  </si>
  <si>
    <t xml:space="preserve">Velocity </t>
  </si>
  <si>
    <t>Mass</t>
  </si>
  <si>
    <t>KE</t>
  </si>
  <si>
    <t>C Dia</t>
  </si>
  <si>
    <t>C area</t>
  </si>
  <si>
    <t>C dept</t>
  </si>
  <si>
    <t>C vol</t>
  </si>
  <si>
    <t>(g)</t>
  </si>
  <si>
    <t>(m/s)</t>
  </si>
  <si>
    <t>(kg)</t>
  </si>
  <si>
    <t>(j)</t>
  </si>
  <si>
    <t>(cm^2)</t>
  </si>
  <si>
    <t>(cm^3)</t>
  </si>
  <si>
    <t>Part B</t>
  </si>
  <si>
    <t>Ball Bearing</t>
  </si>
  <si>
    <t>Wood</t>
  </si>
  <si>
    <t>Marble</t>
  </si>
  <si>
    <t>Foam</t>
  </si>
  <si>
    <t>Tr 1</t>
  </si>
  <si>
    <t>Tr 2</t>
  </si>
  <si>
    <t>Tr 3</t>
  </si>
  <si>
    <t>Average (cm)</t>
  </si>
  <si>
    <t>h (m)</t>
  </si>
  <si>
    <t>Vel (m/s)</t>
  </si>
  <si>
    <t>Mass (kg)</t>
  </si>
  <si>
    <t>KE (j)</t>
  </si>
  <si>
    <t>C Dia (cm)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</si>
</sst>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5" fontId="0" fillId="0" borderId="0" xfId="0" applyNumberFormat="1"/>
    <xf numFmtId="2" fontId="0" fillId="0" borderId="0" xfId="0" applyNumberFormat="1"/>
    <xf numFmtId="0" fontId="0" fillId="0" borderId="1" xfId="0" applyBorder="1"/>
    <xf numFmtId="166" fontId="0" fillId="0" borderId="1" xfId="0" applyNumberFormat="1" applyBorder="1"/>
    <xf numFmtId="2" fontId="0" fillId="0" borderId="1" xfId="0" applyNumberFormat="1" applyBorder="1"/>
    <xf numFmtId="1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v>Volume vs KE</c:v>
          </c:tx>
          <c:spPr>
            <a:ln w="28575">
              <a:noFill/>
            </a:ln>
          </c:spPr>
          <c:trendline>
            <c:trendlineType val="power"/>
          </c:trendline>
          <c:xVal>
            <c:numRef>
              <c:f>Sheet1!$E$16:$E$20</c:f>
              <c:numCache>
                <c:formatCode>0.0000</c:formatCode>
                <c:ptCount val="5"/>
                <c:pt idx="0">
                  <c:v>4.3708000000000002E-3</c:v>
                </c:pt>
                <c:pt idx="1">
                  <c:v>2.1853999999999998E-2</c:v>
                </c:pt>
                <c:pt idx="2">
                  <c:v>4.3707999999999997E-2</c:v>
                </c:pt>
                <c:pt idx="3">
                  <c:v>8.7415999999999994E-2</c:v>
                </c:pt>
                <c:pt idx="4">
                  <c:v>0.12893860000000001</c:v>
                </c:pt>
              </c:numCache>
            </c:numRef>
          </c:xVal>
          <c:yVal>
            <c:numRef>
              <c:f>Sheet1!$I$16:$I$21</c:f>
              <c:numCache>
                <c:formatCode>0.000</c:formatCode>
                <c:ptCount val="6"/>
                <c:pt idx="0">
                  <c:v>3.7533450966666666</c:v>
                </c:pt>
                <c:pt idx="1">
                  <c:v>12.814324169166662</c:v>
                </c:pt>
                <c:pt idx="2">
                  <c:v>13.966033386666671</c:v>
                </c:pt>
                <c:pt idx="3">
                  <c:v>29.09576542666667</c:v>
                </c:pt>
                <c:pt idx="4">
                  <c:v>32.648170409999992</c:v>
                </c:pt>
              </c:numCache>
            </c:numRef>
          </c:yVal>
        </c:ser>
        <c:dLbls/>
        <c:axId val="74631808"/>
        <c:axId val="74641792"/>
      </c:scatterChart>
      <c:valAx>
        <c:axId val="74631808"/>
        <c:scaling>
          <c:orientation val="minMax"/>
        </c:scaling>
        <c:axPos val="b"/>
        <c:numFmt formatCode="0.0000" sourceLinked="1"/>
        <c:tickLblPos val="nextTo"/>
        <c:crossAx val="74641792"/>
        <c:crosses val="autoZero"/>
        <c:crossBetween val="midCat"/>
      </c:valAx>
      <c:valAx>
        <c:axId val="74641792"/>
        <c:scaling>
          <c:orientation val="minMax"/>
        </c:scaling>
        <c:axPos val="l"/>
        <c:majorGridlines/>
        <c:numFmt formatCode="0.000" sourceLinked="1"/>
        <c:tickLblPos val="nextTo"/>
        <c:crossAx val="7463180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Dia vs KE 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Dia vs KE (Wood)</c:v>
          </c:tx>
          <c:spPr>
            <a:ln w="28575">
              <a:noFill/>
            </a:ln>
          </c:spPr>
          <c:trendline>
            <c:trendlineType val="power"/>
          </c:trendline>
          <c:xVal>
            <c:numRef>
              <c:f>Sheet1!$E$16:$E$20</c:f>
              <c:numCache>
                <c:formatCode>0.0000</c:formatCode>
                <c:ptCount val="5"/>
                <c:pt idx="0">
                  <c:v>4.3708000000000002E-3</c:v>
                </c:pt>
                <c:pt idx="1">
                  <c:v>2.1853999999999998E-2</c:v>
                </c:pt>
                <c:pt idx="2">
                  <c:v>4.3707999999999997E-2</c:v>
                </c:pt>
                <c:pt idx="3">
                  <c:v>8.7415999999999994E-2</c:v>
                </c:pt>
                <c:pt idx="4">
                  <c:v>0.12893860000000001</c:v>
                </c:pt>
              </c:numCache>
            </c:numRef>
          </c:xVal>
          <c:yVal>
            <c:numRef>
              <c:f>Sheet1!$F$16:$F$20</c:f>
              <c:numCache>
                <c:formatCode>General</c:formatCode>
                <c:ptCount val="5"/>
                <c:pt idx="0">
                  <c:v>2.6</c:v>
                </c:pt>
                <c:pt idx="1">
                  <c:v>3.13</c:v>
                </c:pt>
                <c:pt idx="2">
                  <c:v>3.16</c:v>
                </c:pt>
                <c:pt idx="3">
                  <c:v>4.17</c:v>
                </c:pt>
                <c:pt idx="4">
                  <c:v>4.47</c:v>
                </c:pt>
              </c:numCache>
            </c:numRef>
          </c:yVal>
        </c:ser>
        <c:ser>
          <c:idx val="1"/>
          <c:order val="1"/>
          <c:tx>
            <c:v>Dia vs KE Various Materials</c:v>
          </c:tx>
          <c:spPr>
            <a:ln w="28575">
              <a:noFill/>
            </a:ln>
          </c:spPr>
          <c:trendline>
            <c:trendlineType val="power"/>
          </c:trendline>
          <c:xVal>
            <c:numRef>
              <c:f>Sheet1!$F$31:$F$34</c:f>
              <c:numCache>
                <c:formatCode>0.000</c:formatCode>
                <c:ptCount val="4"/>
                <c:pt idx="0">
                  <c:v>0.65542400000000001</c:v>
                </c:pt>
                <c:pt idx="1">
                  <c:v>0.19119800000000003</c:v>
                </c:pt>
                <c:pt idx="2">
                  <c:v>4.3707999999999997E-2</c:v>
                </c:pt>
                <c:pt idx="3">
                  <c:v>2.0579999999999999E-3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3.47</c:v>
                </c:pt>
                <c:pt idx="1">
                  <c:v>5.13</c:v>
                </c:pt>
                <c:pt idx="2">
                  <c:v>3.16</c:v>
                </c:pt>
                <c:pt idx="3">
                  <c:v>2.11</c:v>
                </c:pt>
              </c:numCache>
            </c:numRef>
          </c:yVal>
        </c:ser>
        <c:dLbls/>
        <c:axId val="75795456"/>
        <c:axId val="75818112"/>
      </c:scatterChart>
      <c:valAx>
        <c:axId val="75795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KE (J)</a:t>
                </a:r>
              </a:p>
            </c:rich>
          </c:tx>
          <c:layout/>
        </c:title>
        <c:numFmt formatCode="0.0000" sourceLinked="1"/>
        <c:majorTickMark val="none"/>
        <c:tickLblPos val="nextTo"/>
        <c:crossAx val="75818112"/>
        <c:crosses val="autoZero"/>
        <c:crossBetween val="midCat"/>
      </c:valAx>
      <c:valAx>
        <c:axId val="758181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Dia (cm)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579545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Dia v Vel</a:t>
            </a:r>
            <a:r>
              <a:rPr lang="en-US" baseline="0"/>
              <a:t> : Part A</a:t>
            </a:r>
            <a:endParaRPr lang="en-US"/>
          </a:p>
        </c:rich>
      </c:tx>
    </c:title>
    <c:plotArea>
      <c:layout/>
      <c:scatterChart>
        <c:scatterStyle val="lineMarker"/>
        <c:ser>
          <c:idx val="0"/>
          <c:order val="0"/>
          <c:tx>
            <c:v>Dia v Vel</c:v>
          </c:tx>
          <c:spPr>
            <a:ln w="28575">
              <a:noFill/>
            </a:ln>
          </c:spPr>
          <c:trendline>
            <c:trendlineType val="linear"/>
            <c:dispEq val="1"/>
            <c:trendlineLbl>
              <c:numFmt formatCode="General" sourceLinked="0"/>
            </c:trendlineLbl>
          </c:trendline>
          <c:xVal>
            <c:numRef>
              <c:f>Sheet1!$C$16:$C$20</c:f>
              <c:numCache>
                <c:formatCode>0.00</c:formatCode>
                <c:ptCount val="5"/>
                <c:pt idx="0">
                  <c:v>1.4000000000000001</c:v>
                </c:pt>
                <c:pt idx="1">
                  <c:v>3.1304951684997055</c:v>
                </c:pt>
                <c:pt idx="2">
                  <c:v>4.4271887242357311</c:v>
                </c:pt>
                <c:pt idx="3">
                  <c:v>6.2609903369994111</c:v>
                </c:pt>
                <c:pt idx="4">
                  <c:v>7.6039463438401516</c:v>
                </c:pt>
              </c:numCache>
            </c:numRef>
          </c:xVal>
          <c:yVal>
            <c:numRef>
              <c:f>Sheet1!$F$16:$F$20</c:f>
              <c:numCache>
                <c:formatCode>General</c:formatCode>
                <c:ptCount val="5"/>
                <c:pt idx="0">
                  <c:v>2.6</c:v>
                </c:pt>
                <c:pt idx="1">
                  <c:v>3.13</c:v>
                </c:pt>
                <c:pt idx="2">
                  <c:v>3.16</c:v>
                </c:pt>
                <c:pt idx="3">
                  <c:v>4.17</c:v>
                </c:pt>
                <c:pt idx="4">
                  <c:v>4.47</c:v>
                </c:pt>
              </c:numCache>
            </c:numRef>
          </c:yVal>
        </c:ser>
        <c:dLbls/>
        <c:axId val="77281536"/>
        <c:axId val="77300096"/>
      </c:scatterChart>
      <c:valAx>
        <c:axId val="7728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Vel (m/s)</a:t>
                </a:r>
              </a:p>
            </c:rich>
          </c:tx>
        </c:title>
        <c:numFmt formatCode="0.00" sourceLinked="1"/>
        <c:majorTickMark val="none"/>
        <c:tickLblPos val="nextTo"/>
        <c:crossAx val="77300096"/>
        <c:crosses val="autoZero"/>
        <c:crossBetween val="midCat"/>
      </c:valAx>
      <c:valAx>
        <c:axId val="773000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Dia (cm)</a:t>
                </a:r>
              </a:p>
            </c:rich>
          </c:tx>
        </c:title>
        <c:numFmt formatCode="General" sourceLinked="1"/>
        <c:majorTickMark val="none"/>
        <c:tickLblPos val="nextTo"/>
        <c:crossAx val="7728153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21236</xdr:colOff>
      <xdr:row>23</xdr:row>
      <xdr:rowOff>77230</xdr:rowOff>
    </xdr:from>
    <xdr:to>
      <xdr:col>16</xdr:col>
      <xdr:colOff>180202</xdr:colOff>
      <xdr:row>31</xdr:row>
      <xdr:rowOff>13643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231044</xdr:colOff>
      <xdr:row>31</xdr:row>
      <xdr:rowOff>114342</xdr:rowOff>
    </xdr:from>
    <xdr:to>
      <xdr:col>16</xdr:col>
      <xdr:colOff>396874</xdr:colOff>
      <xdr:row>42</xdr:row>
      <xdr:rowOff>158750</xdr:rowOff>
    </xdr:to>
    <xdr:graphicFrame macro="">
      <xdr:nvGraphicFramePr>
        <xdr:cNvPr id="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384862</xdr:colOff>
      <xdr:row>12</xdr:row>
      <xdr:rowOff>109408</xdr:rowOff>
    </xdr:from>
    <xdr:to>
      <xdr:col>16</xdr:col>
      <xdr:colOff>559916</xdr:colOff>
      <xdr:row>22</xdr:row>
      <xdr:rowOff>123053</xdr:rowOff>
    </xdr:to>
    <xdr:graphicFrame macro="">
      <xdr:nvGraphicFramePr>
        <xdr:cNvPr id="6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34"/>
  <sheetViews>
    <sheetView tabSelected="1" topLeftCell="A25" zoomScale="120" zoomScaleNormal="120" workbookViewId="0">
      <selection activeCell="G35" sqref="G35"/>
    </sheetView>
  </sheetViews>
  <sheetFormatPr defaultRowHeight="15"/>
  <cols>
    <col min="2" max="2" width="7.140625" customWidth="1"/>
    <col min="9" max="9" width="8.42578125" customWidth="1"/>
    <col min="10" max="10" width="8" customWidth="1"/>
  </cols>
  <sheetData>
    <row r="3" spans="1:10">
      <c r="A3" t="s">
        <v>0</v>
      </c>
      <c r="C3" t="s">
        <v>13</v>
      </c>
    </row>
    <row r="5" spans="1:10">
      <c r="A5" s="3" t="s">
        <v>1</v>
      </c>
      <c r="B5" s="3" t="s">
        <v>11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9</v>
      </c>
      <c r="J5" s="3" t="s">
        <v>8</v>
      </c>
    </row>
    <row r="6" spans="1:10">
      <c r="A6" s="3" t="s">
        <v>10</v>
      </c>
      <c r="B6" s="3" t="s">
        <v>12</v>
      </c>
      <c r="C6" s="3" t="s">
        <v>10</v>
      </c>
      <c r="D6" s="3" t="s">
        <v>10</v>
      </c>
      <c r="E6" s="3" t="s">
        <v>10</v>
      </c>
      <c r="F6" s="3" t="s">
        <v>10</v>
      </c>
      <c r="G6" s="3" t="s">
        <v>10</v>
      </c>
      <c r="H6" s="3" t="s">
        <v>10</v>
      </c>
      <c r="I6" s="3" t="s">
        <v>10</v>
      </c>
      <c r="J6" s="3" t="s">
        <v>10</v>
      </c>
    </row>
    <row r="7" spans="1:10">
      <c r="A7" s="3">
        <v>10</v>
      </c>
      <c r="B7" s="4">
        <f>A7/2.54</f>
        <v>3.9370078740157481</v>
      </c>
      <c r="C7" s="3">
        <v>2.5299999999999998</v>
      </c>
      <c r="D7" s="3">
        <v>1.24</v>
      </c>
      <c r="E7" s="3">
        <v>2.6</v>
      </c>
      <c r="F7" s="3">
        <v>1.1200000000000001</v>
      </c>
      <c r="G7" s="3">
        <v>2.68</v>
      </c>
      <c r="H7" s="3">
        <v>1.02</v>
      </c>
      <c r="I7" s="5">
        <f>((D7+F7+H7)/3)</f>
        <v>1.1266666666666667</v>
      </c>
      <c r="J7" s="5">
        <f>(C7+E7+G7)/3</f>
        <v>2.6033333333333335</v>
      </c>
    </row>
    <row r="8" spans="1:10">
      <c r="A8" s="3">
        <v>50</v>
      </c>
      <c r="B8" s="4">
        <f t="shared" ref="B8:B10" si="0">A8/2.54</f>
        <v>19.685039370078741</v>
      </c>
      <c r="C8" s="3">
        <v>3.02</v>
      </c>
      <c r="D8" s="3">
        <v>2.1800000000000002</v>
      </c>
      <c r="E8" s="3">
        <v>3.14</v>
      </c>
      <c r="F8" s="3">
        <v>2.06</v>
      </c>
      <c r="G8" s="3">
        <v>3.22</v>
      </c>
      <c r="H8" s="3">
        <v>2.02</v>
      </c>
      <c r="I8" s="5">
        <f t="shared" ref="I8:I11" si="1">((D8+F8+H8)/3)</f>
        <v>2.0866666666666664</v>
      </c>
      <c r="J8" s="5">
        <f t="shared" ref="J8:J11" si="2">(C8+E8+G8)/3</f>
        <v>3.1266666666666669</v>
      </c>
    </row>
    <row r="9" spans="1:10">
      <c r="A9" s="3">
        <v>100</v>
      </c>
      <c r="B9" s="4">
        <f t="shared" si="0"/>
        <v>39.370078740157481</v>
      </c>
      <c r="C9" s="3">
        <v>3.32</v>
      </c>
      <c r="D9" s="3">
        <v>2.15</v>
      </c>
      <c r="E9" s="3">
        <v>2.97</v>
      </c>
      <c r="F9" s="3">
        <v>2.19</v>
      </c>
      <c r="G9" s="3">
        <v>3.18</v>
      </c>
      <c r="H9" s="3">
        <v>2.19</v>
      </c>
      <c r="I9" s="5">
        <f t="shared" si="1"/>
        <v>2.1766666666666663</v>
      </c>
      <c r="J9" s="5">
        <f t="shared" si="2"/>
        <v>3.1566666666666667</v>
      </c>
    </row>
    <row r="10" spans="1:10">
      <c r="A10" s="3">
        <v>200</v>
      </c>
      <c r="B10" s="4">
        <f t="shared" si="0"/>
        <v>78.740157480314963</v>
      </c>
      <c r="C10" s="3">
        <v>4.8899999999999997</v>
      </c>
      <c r="D10" s="5">
        <v>3</v>
      </c>
      <c r="E10" s="3">
        <v>3.75</v>
      </c>
      <c r="F10" s="3">
        <v>2.65</v>
      </c>
      <c r="G10" s="3">
        <v>3.86</v>
      </c>
      <c r="H10" s="3">
        <v>2.5099999999999998</v>
      </c>
      <c r="I10" s="5">
        <f t="shared" si="1"/>
        <v>2.72</v>
      </c>
      <c r="J10" s="5">
        <f t="shared" si="2"/>
        <v>4.166666666666667</v>
      </c>
    </row>
    <row r="11" spans="1:10">
      <c r="A11" s="6">
        <f>B11*2.54</f>
        <v>294.64</v>
      </c>
      <c r="B11" s="4">
        <v>116</v>
      </c>
      <c r="C11" s="3">
        <v>3.75</v>
      </c>
      <c r="D11" s="3">
        <v>2.58</v>
      </c>
      <c r="E11" s="3">
        <v>4.0999999999999996</v>
      </c>
      <c r="F11" s="3">
        <v>2.69</v>
      </c>
      <c r="G11" s="3">
        <v>5.57</v>
      </c>
      <c r="H11" s="3">
        <v>3.01</v>
      </c>
      <c r="I11" s="5">
        <f t="shared" si="1"/>
        <v>2.76</v>
      </c>
      <c r="J11" s="5">
        <f t="shared" si="2"/>
        <v>4.4733333333333336</v>
      </c>
    </row>
    <row r="14" spans="1:10">
      <c r="A14" s="3" t="s">
        <v>1</v>
      </c>
      <c r="B14" s="3" t="s">
        <v>14</v>
      </c>
      <c r="C14" s="3" t="s">
        <v>15</v>
      </c>
      <c r="D14" s="3" t="s">
        <v>16</v>
      </c>
      <c r="E14" s="3" t="s">
        <v>17</v>
      </c>
      <c r="F14" s="3" t="s">
        <v>18</v>
      </c>
      <c r="G14" s="3" t="s">
        <v>19</v>
      </c>
      <c r="H14" s="3" t="s">
        <v>20</v>
      </c>
      <c r="I14" s="3" t="s">
        <v>21</v>
      </c>
    </row>
    <row r="15" spans="1:10">
      <c r="A15" s="3" t="s">
        <v>10</v>
      </c>
      <c r="B15" s="3" t="s">
        <v>22</v>
      </c>
      <c r="C15" s="3" t="s">
        <v>23</v>
      </c>
      <c r="D15" s="3" t="s">
        <v>24</v>
      </c>
      <c r="E15" s="3" t="s">
        <v>25</v>
      </c>
      <c r="F15" s="3" t="s">
        <v>10</v>
      </c>
      <c r="G15" s="3" t="s">
        <v>26</v>
      </c>
      <c r="H15" s="3" t="s">
        <v>10</v>
      </c>
      <c r="I15" s="3" t="s">
        <v>27</v>
      </c>
    </row>
    <row r="16" spans="1:10">
      <c r="A16" s="3">
        <v>10</v>
      </c>
      <c r="B16" s="3">
        <v>4.46</v>
      </c>
      <c r="C16" s="5">
        <f>SQRT(2*9.8*(A16/100))</f>
        <v>1.4000000000000001</v>
      </c>
      <c r="D16" s="3">
        <f>B16/1000</f>
        <v>4.4599999999999996E-3</v>
      </c>
      <c r="E16" s="7">
        <f>0.5*D16*C16^2</f>
        <v>4.3708000000000002E-3</v>
      </c>
      <c r="F16" s="3">
        <v>2.6</v>
      </c>
      <c r="G16" s="5">
        <f>3.14*(F16/2)^2</f>
        <v>5.3066000000000004</v>
      </c>
      <c r="H16" s="3">
        <v>1.1299999999999999</v>
      </c>
      <c r="I16" s="8">
        <f>3.14*H16/6*(3*(F16/2)^2+H16^2)</f>
        <v>3.7533450966666666</v>
      </c>
    </row>
    <row r="17" spans="1:9">
      <c r="A17" s="3">
        <v>50</v>
      </c>
      <c r="B17" s="3">
        <v>4.46</v>
      </c>
      <c r="C17" s="5">
        <f t="shared" ref="C17:C20" si="3">SQRT(2*9.8*(A17/100))</f>
        <v>3.1304951684997055</v>
      </c>
      <c r="D17" s="3">
        <f t="shared" ref="D17:D20" si="4">B17/1000</f>
        <v>4.4599999999999996E-3</v>
      </c>
      <c r="E17" s="7">
        <f t="shared" ref="E17:E20" si="5">0.5*D17*C17^2</f>
        <v>2.1853999999999998E-2</v>
      </c>
      <c r="F17" s="3">
        <v>3.13</v>
      </c>
      <c r="G17" s="5">
        <f t="shared" ref="G17:G20" si="6">3.14*(F17/2)^2</f>
        <v>7.6905664999999992</v>
      </c>
      <c r="H17" s="3">
        <v>2.09</v>
      </c>
      <c r="I17" s="8">
        <f t="shared" ref="I17:I20" si="7">3.14*H17/6*(3*(F17/2)^2+H17^2)</f>
        <v>12.814324169166662</v>
      </c>
    </row>
    <row r="18" spans="1:9">
      <c r="A18" s="3">
        <v>100</v>
      </c>
      <c r="B18" s="3">
        <v>4.46</v>
      </c>
      <c r="C18" s="5">
        <f t="shared" si="3"/>
        <v>4.4271887242357311</v>
      </c>
      <c r="D18" s="3">
        <f t="shared" si="4"/>
        <v>4.4599999999999996E-3</v>
      </c>
      <c r="E18" s="7">
        <f t="shared" si="5"/>
        <v>4.3707999999999997E-2</v>
      </c>
      <c r="F18" s="3">
        <v>3.16</v>
      </c>
      <c r="G18" s="5">
        <f t="shared" si="6"/>
        <v>7.8386960000000014</v>
      </c>
      <c r="H18" s="3">
        <v>2.1800000000000002</v>
      </c>
      <c r="I18" s="8">
        <f t="shared" si="7"/>
        <v>13.966033386666671</v>
      </c>
    </row>
    <row r="19" spans="1:9">
      <c r="A19" s="3">
        <v>200</v>
      </c>
      <c r="B19" s="3">
        <v>4.46</v>
      </c>
      <c r="C19" s="5">
        <f t="shared" si="3"/>
        <v>6.2609903369994111</v>
      </c>
      <c r="D19" s="3">
        <f t="shared" si="4"/>
        <v>4.4599999999999996E-3</v>
      </c>
      <c r="E19" s="7">
        <f t="shared" si="5"/>
        <v>8.7415999999999994E-2</v>
      </c>
      <c r="F19" s="3">
        <v>4.17</v>
      </c>
      <c r="G19" s="5">
        <f t="shared" si="6"/>
        <v>13.6502865</v>
      </c>
      <c r="H19" s="3">
        <v>2.72</v>
      </c>
      <c r="I19" s="8">
        <f t="shared" si="7"/>
        <v>29.09576542666667</v>
      </c>
    </row>
    <row r="20" spans="1:9">
      <c r="A20" s="6">
        <v>295</v>
      </c>
      <c r="B20" s="3">
        <v>4.46</v>
      </c>
      <c r="C20" s="5">
        <f t="shared" si="3"/>
        <v>7.6039463438401516</v>
      </c>
      <c r="D20" s="3">
        <f t="shared" si="4"/>
        <v>4.4599999999999996E-3</v>
      </c>
      <c r="E20" s="7">
        <f t="shared" si="5"/>
        <v>0.12893860000000001</v>
      </c>
      <c r="F20" s="3">
        <v>4.47</v>
      </c>
      <c r="G20" s="5">
        <f t="shared" si="6"/>
        <v>15.6850065</v>
      </c>
      <c r="H20" s="3">
        <v>2.76</v>
      </c>
      <c r="I20" s="8">
        <f t="shared" si="7"/>
        <v>32.648170409999992</v>
      </c>
    </row>
    <row r="23" spans="1:9">
      <c r="A23" t="s">
        <v>28</v>
      </c>
    </row>
    <row r="24" spans="1:9">
      <c r="B24" t="s">
        <v>14</v>
      </c>
      <c r="C24" t="s">
        <v>33</v>
      </c>
      <c r="D24" t="s">
        <v>34</v>
      </c>
      <c r="E24" t="s">
        <v>35</v>
      </c>
      <c r="F24" t="s">
        <v>36</v>
      </c>
    </row>
    <row r="25" spans="1:9">
      <c r="A25" t="s">
        <v>29</v>
      </c>
      <c r="B25">
        <v>66.88</v>
      </c>
      <c r="C25">
        <v>3.29</v>
      </c>
      <c r="D25">
        <v>3.42</v>
      </c>
      <c r="E25">
        <v>3.7</v>
      </c>
      <c r="F25" s="2">
        <f>AVERAGE(C25:E25)</f>
        <v>3.47</v>
      </c>
    </row>
    <row r="26" spans="1:9">
      <c r="A26" t="s">
        <v>31</v>
      </c>
      <c r="B26">
        <v>19.510000000000002</v>
      </c>
      <c r="C26">
        <v>4.82</v>
      </c>
      <c r="D26">
        <v>5.19</v>
      </c>
      <c r="E26">
        <v>5.38</v>
      </c>
      <c r="F26" s="2">
        <f t="shared" ref="F26:F28" si="8">AVERAGE(C26:E26)</f>
        <v>5.13</v>
      </c>
    </row>
    <row r="27" spans="1:9">
      <c r="A27" t="s">
        <v>30</v>
      </c>
      <c r="B27">
        <v>4.46</v>
      </c>
      <c r="C27">
        <v>3.32</v>
      </c>
      <c r="D27">
        <v>2.97</v>
      </c>
      <c r="E27">
        <v>3.18</v>
      </c>
      <c r="F27" s="2">
        <f t="shared" si="8"/>
        <v>3.1566666666666667</v>
      </c>
    </row>
    <row r="28" spans="1:9">
      <c r="A28" t="s">
        <v>32</v>
      </c>
      <c r="B28">
        <v>0.21</v>
      </c>
      <c r="C28">
        <v>2.17</v>
      </c>
      <c r="D28">
        <v>2.06</v>
      </c>
      <c r="E28">
        <v>2.1</v>
      </c>
      <c r="F28" s="2">
        <f t="shared" si="8"/>
        <v>2.11</v>
      </c>
    </row>
    <row r="30" spans="1:9">
      <c r="B30" t="s">
        <v>37</v>
      </c>
      <c r="C30" t="s">
        <v>38</v>
      </c>
      <c r="D30" t="s">
        <v>14</v>
      </c>
      <c r="E30" t="s">
        <v>39</v>
      </c>
      <c r="F30" t="s">
        <v>40</v>
      </c>
      <c r="G30" t="s">
        <v>41</v>
      </c>
    </row>
    <row r="31" spans="1:9">
      <c r="A31" t="s">
        <v>29</v>
      </c>
      <c r="B31">
        <v>1</v>
      </c>
      <c r="C31" s="2">
        <f>SQRT(2*9.8*B31)</f>
        <v>4.4271887242357311</v>
      </c>
      <c r="D31">
        <v>66.88</v>
      </c>
      <c r="E31">
        <f>D31/1000</f>
        <v>6.6879999999999995E-2</v>
      </c>
      <c r="F31" s="1">
        <f>0.5*E31*C31^2</f>
        <v>0.65542400000000001</v>
      </c>
      <c r="G31">
        <v>3.47</v>
      </c>
    </row>
    <row r="32" spans="1:9">
      <c r="A32" t="s">
        <v>31</v>
      </c>
      <c r="B32">
        <v>1</v>
      </c>
      <c r="C32" s="2">
        <f t="shared" ref="C32:C34" si="9">SQRT(2*9.8*B32)</f>
        <v>4.4271887242357311</v>
      </c>
      <c r="D32">
        <v>19.510000000000002</v>
      </c>
      <c r="E32">
        <f t="shared" ref="E32:E34" si="10">D32/1000</f>
        <v>1.9510000000000003E-2</v>
      </c>
      <c r="F32" s="1">
        <f t="shared" ref="F32:F34" si="11">0.5*E32*C32^2</f>
        <v>0.19119800000000003</v>
      </c>
      <c r="G32">
        <v>5.13</v>
      </c>
    </row>
    <row r="33" spans="1:7">
      <c r="A33" t="s">
        <v>30</v>
      </c>
      <c r="B33">
        <v>1</v>
      </c>
      <c r="C33" s="2">
        <f t="shared" si="9"/>
        <v>4.4271887242357311</v>
      </c>
      <c r="D33">
        <v>4.46</v>
      </c>
      <c r="E33">
        <f t="shared" si="10"/>
        <v>4.4599999999999996E-3</v>
      </c>
      <c r="F33" s="1">
        <f t="shared" si="11"/>
        <v>4.3707999999999997E-2</v>
      </c>
      <c r="G33">
        <v>3.16</v>
      </c>
    </row>
    <row r="34" spans="1:7">
      <c r="A34" t="s">
        <v>32</v>
      </c>
      <c r="B34">
        <v>1</v>
      </c>
      <c r="C34" s="2">
        <f t="shared" si="9"/>
        <v>4.4271887242357311</v>
      </c>
      <c r="D34">
        <v>0.21</v>
      </c>
      <c r="E34">
        <f t="shared" si="10"/>
        <v>2.0999999999999998E-4</v>
      </c>
      <c r="F34" s="1">
        <f t="shared" si="11"/>
        <v>2.0579999999999999E-3</v>
      </c>
      <c r="G34">
        <v>2.11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rehmb</dc:creator>
  <cp:lastModifiedBy>bbuerke</cp:lastModifiedBy>
  <dcterms:created xsi:type="dcterms:W3CDTF">2014-08-12T13:17:50Z</dcterms:created>
  <dcterms:modified xsi:type="dcterms:W3CDTF">2014-08-12T20:57:42Z</dcterms:modified>
</cp:coreProperties>
</file>